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F52" i="17" l="1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F53" i="18"/>
  <c r="M63" i="18"/>
  <c r="K53" i="18"/>
  <c r="E63" i="18"/>
  <c r="J63" i="18"/>
  <c r="I53" i="18"/>
  <c r="N53" i="18"/>
  <c r="E53" i="18"/>
  <c r="J53" i="18"/>
  <c r="F63" i="18"/>
  <c r="K63" i="18"/>
  <c r="D22" i="18"/>
  <c r="L21" i="18" s="1"/>
  <c r="G53" i="18"/>
  <c r="D56" i="18" s="1"/>
  <c r="J55" i="18" s="1"/>
  <c r="M53" i="18"/>
  <c r="I63" i="18"/>
  <c r="N63" i="18"/>
  <c r="M21" i="18"/>
  <c r="I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F21" i="18" l="1"/>
  <c r="J21" i="18"/>
  <c r="G21" i="18"/>
  <c r="E21" i="18" s="1"/>
  <c r="N21" i="18"/>
  <c r="K21" i="18"/>
  <c r="H21" i="18"/>
  <c r="E31" i="18"/>
  <c r="D66" i="18"/>
  <c r="K65" i="18" s="1"/>
  <c r="L65" i="18"/>
  <c r="M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E65" i="18" l="1"/>
  <c r="X12" i="7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M12" i="7"/>
  <c r="I12" i="7"/>
  <c r="N11" i="7"/>
  <c r="L11" i="7"/>
  <c r="H11" i="7"/>
  <c r="I13" i="7"/>
  <c r="L14" i="7"/>
  <c r="K15" i="7"/>
  <c r="O12" i="7"/>
  <c r="P11" i="7"/>
  <c r="N13" i="7"/>
  <c r="I14" i="7"/>
  <c r="H15" i="7"/>
  <c r="P15" i="7"/>
  <c r="P12" i="7"/>
  <c r="M11" i="7"/>
  <c r="H13" i="7"/>
  <c r="L13" i="7"/>
  <c r="P13" i="7"/>
  <c r="K14" i="7"/>
  <c r="O14" i="7"/>
  <c r="J15" i="7"/>
  <c r="N15" i="7"/>
  <c r="N12" i="7"/>
  <c r="J12" i="7"/>
  <c r="O11" i="7"/>
  <c r="J11" i="7"/>
  <c r="M13" i="7"/>
  <c r="H14" i="7"/>
  <c r="P14" i="7"/>
  <c r="O15" i="7"/>
  <c r="K12" i="7"/>
  <c r="K11" i="7"/>
  <c r="J13" i="7"/>
  <c r="M14" i="7"/>
  <c r="L15" i="7"/>
  <c r="L12" i="7"/>
  <c r="H12" i="7"/>
  <c r="I11" i="7"/>
  <c r="F15" i="7"/>
  <c r="F12" i="7"/>
  <c r="F14" i="7"/>
  <c r="F13" i="7"/>
  <c r="F11" i="7"/>
  <c r="M8" i="4"/>
  <c r="M7" i="4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<sst xmlns="http://schemas.openxmlformats.org/spreadsheetml/2006/main" count="1353" uniqueCount="670">
  <si>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</si>
  <si>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</si>
  <si>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</si>
  <si>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</si>
  <si>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</si>
  <si>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</si>
  <si>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</si>
  <si>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</si>
  <si>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</si>
  <si>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</si>
  <si>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</si>
  <si>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</si>
  <si>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</si>
  <si>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</si>
  <si>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</si>
  <si>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</si>
  <si>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</si>
  <si>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</si>
  <si>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</si>
  <si>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</si>
  <si>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</si>
  <si>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</si>
  <si>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</si>
  <si>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</si>
  <si>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</si>
  <si>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</si>
  <si>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</si>
  <si>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</si>
  <si>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</si>
  <si>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</si>
  <si>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</si>
  <si>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</si>
  <si>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</si>
  <si>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</si>
  <si>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</si>
  <si>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</si>
  <si>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</si>
  <si>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</si>
  <si>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</si>
  <si>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</si>
  <si>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</si>
  <si>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</si>
  <si>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</si>
  <si>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</si>
  <si>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</si>
  <si>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</si>
  <si>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</si>
  <si>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</si>
  <si>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</si>
  <si>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</si>
  <si>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</si>
  <si>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</si>
  <si>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</si>
  <si>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</si>
  <si>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</si>
  <si>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</si>
  <si>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</si>
  <si>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</si>
  <si>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</si>
  <si>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</si>
  <si>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</si>
  <si>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</si>
  <si>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</si>
  <si>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</si>
  <si>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</si>
  <si>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</si>
  <si>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</si>
  <si>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</si>
  <si>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</si>
  <si>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</si>
  <si>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</si>
  <si>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</si>
  <si>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</si>
  <si>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</si>
  <si>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</si>
  <si>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</si>
  <si>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</si>
  <si>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</si>
  <si>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</si>
  <si>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</si>
  <si>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</si>
  <si>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</si>
  <si>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</si>
  <si>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</si>
  <si>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</si>
  <si>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</si>
  <si>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</si>
  <si>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</si>
  <si>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</si>
  <si>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</si>
  <si>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</si>
  <si>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</si>
  <si>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</si>
  <si>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</si>
  <si>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</si>
  <si>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</si>
  <si>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</si>
  <si>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</si>
  <si>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</si>
  <si>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</si>
  <si>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</si>
  <si>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</si>
  <si>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</si>
  <si>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</si>
  <si>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</si>
  <si>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</si>
  <si>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</si>
  <si>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</si>
  <si>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</si>
  <si>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</si>
  <si>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</si>
  <si>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</si>
  <si>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</si>
  <si>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</si>
  <si>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</si>
  <si>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</si>
  <si>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</si>
  <si>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</si>
  <si>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</si>
  <si>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</si>
  <si>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</si>
  <si>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</si>
  <si>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</si>
  <si>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</si>
  <si>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</si>
  <si>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</si>
  <si>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</si>
  <si>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</si>
  <si>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</si>
  <si>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</si>
  <si>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</si>
  <si>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</si>
  <si>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</si>
  <si>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</si>
  <si>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</si>
  <si>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</si>
  <si>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</si>
  <si>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</si>
  <si>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</si>
  <si>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</si>
  <si>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</si>
  <si>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</si>
  <si>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</si>
  <si>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</si>
  <si>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</si>
  <si>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</si>
  <si>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</si>
  <si>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</si>
  <si>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</si>
  <si>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</si>
  <si>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</si>
  <si>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</si>
  <si>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</si>
  <si>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</si>
  <si>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</si>
  <si>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</si>
  <si>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</si>
  <si>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</si>
  <si>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</si>
  <si>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</si>
  <si>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</si>
  <si>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</si>
  <si>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</si>
  <si>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</si>
  <si>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</si>
  <si>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</si>
  <si>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</si>
  <si>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</si>
  <si>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</si>
  <si>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</si>
  <si>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</si>
  <si>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</si>
  <si>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</si>
  <si>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</si>
  <si>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</si>
  <si>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</si>
  <si>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</si>
  <si>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</si>
  <si>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</si>
  <si>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</si>
  <si>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</si>
  <si>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</si>
  <si>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</si>
  <si>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</si>
  <si>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</si>
  <si>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</si>
  <si>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</si>
  <si>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</si>
  <si>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</si>
  <si>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</si>
  <si>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</si>
  <si>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</si>
  <si>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</si>
  <si>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</si>
  <si>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</si>
  <si>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</si>
  <si>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</si>
  <si>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</si>
  <si>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</si>
  <si>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</si>
  <si>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</si>
  <si>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</si>
  <si>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</si>
  <si>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</si>
  <si>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</si>
  <si>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</si>
  <si>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</si>
  <si>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</si>
  <si>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</si>
  <si>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</si>
  <si>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</si>
  <si>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</si>
  <si>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</si>
  <si>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</si>
  <si>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</si>
  <si>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</si>
  <si>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</si>
  <si>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</si>
  <si>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</si>
  <si>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</si>
  <si>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</si>
  <si>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</si>
  <si>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</si>
  <si>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</si>
  <si>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</si>
  <si>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</si>
  <si>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</si>
  <si>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</si>
  <si>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</si>
  <si>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</si>
  <si>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</si>
  <si>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</si>
  <si>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</si>
  <si>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</si>
  <si>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</si>
  <si>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</si>
  <si>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</si>
  <si>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</si>
  <si>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</si>
  <si>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</si>
  <si>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</si>
  <si>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</si>
  <si>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</si>
  <si>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</si>
  <si>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</si>
  <si>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</si>
  <si>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</si>
  <si>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</si>
  <si>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</si>
  <si>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</si>
  <si>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</si>
  <si>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</si>
  <si>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</si>
  <si>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</si>
  <si>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</si>
  <si>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</si>
  <si>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</si>
  <si>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</si>
  <si>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</si>
  <si>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</si>
  <si>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</si>
  <si>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</si>
  <si>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</si>
  <si>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</si>
  <si>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</si>
  <si>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</si>
  <si>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</si>
  <si>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</si>
  <si>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</si>
  <si>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</si>
  <si>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</si>
  <si>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</si>
  <si>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</si>
  <si>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</si>
  <si>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</si>
  <si>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</si>
  <si>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</si>
  <si>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</si>
  <si>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</si>
  <si>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</si>
  <si>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</si>
  <si>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</si>
  <si>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</si>
  <si>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</si>
  <si>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</si>
  <si>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</si>
  <si>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</si>
  <si>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</si>
  <si>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</si>
  <si>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</si>
  <si>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</si>
  <si>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</si>
  <si>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</si>
  <si>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</si>
  <si>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</si>
  <si>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</si>
  <si>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</si>
  <si>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</si>
  <si>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</si>
  <si>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</si>
  <si>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</si>
  <si>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</si>
  <si>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</si>
  <si>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</si>
  <si>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</si>
  <si>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</si>
  <si>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</si>
  <si>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</si>
  <si>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</si>
  <si>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</si>
  <si>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</si>
  <si>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</si>
  <si>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</si>
  <si>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</si>
  <si>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</si>
  <si>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</si>
  <si>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</si>
  <si>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</si>
  <si>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</si>
  <si>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</si>
  <si>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</si>
  <si>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</si>
  <si>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</si>
  <si>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</si>
  <si>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</si>
  <si>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</si>
  <si>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</si>
  <si>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</si>
  <si>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</si>
  <si>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</si>
  <si>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</si>
  <si>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</si>
  <si>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</si>
  <si>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</si>
  <si>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</si>
  <si>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</si>
  <si>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</si>
  <si>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</si>
  <si>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</si>
  <si>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</si>
  <si>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</si>
  <si>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</si>
  <si>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</si>
  <si>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</si>
  <si>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</si>
  <si>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</si>
  <si>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</si>
  <si>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</si>
  <si>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</si>
  <si>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</si>
  <si>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</si>
  <si>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</si>
  <si>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</si>
  <si>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</si>
  <si>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</si>
  <si>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</si>
  <si>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</si>
  <si>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</si>
  <si>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</si>
  <si>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</si>
  <si>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</si>
  <si>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</si>
  <si>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</si>
  <si>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</si>
  <si>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</si>
  <si>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</si>
  <si>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</si>
  <si>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</si>
  <si>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</si>
  <si>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</si>
  <si>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</si>
  <si>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</si>
  <si>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</si>
  <si>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</si>
  <si>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</si>
  <si>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</si>
  <si>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</si>
  <si>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</si>
  <si>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</si>
  <si>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</si>
  <si>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</si>
  <si>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</si>
  <si>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</si>
  <si>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</si>
  <si>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</si>
  <si>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</si>
  <si>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</si>
  <si>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</si>
  <si>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</si>
  <si>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</si>
  <si>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</si>
  <si>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</si>
  <si>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</si>
  <si>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</si>
  <si>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</si>
  <si>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</si>
  <si>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</si>
  <si>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</si>
  <si>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</si>
  <si>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</si>
  <si>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</si>
  <si>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</si>
  <si>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</si>
  <si>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</si>
  <si>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</si>
  <si>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</si>
  <si>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</si>
  <si>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</si>
  <si>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</si>
  <si>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</si>
  <si>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</si>
  <si>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</si>
  <si>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</si>
  <si>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</si>
  <si>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</si>
  <si>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</si>
  <si>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</si>
  <si>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</si>
  <si>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</si>
  <si>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</si>
  <si>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</si>
  <si>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</si>
  <si>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</si>
  <si>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</si>
  <si>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</si>
  <si>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</si>
  <si>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</si>
  <si>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</si>
  <si>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</si>
  <si>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</si>
  <si>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</si>
  <si>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</si>
  <si>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</si>
  <si>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</si>
  <si>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</si>
  <si>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</si>
  <si>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</si>
  <si>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</si>
  <si>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</si>
  <si>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</si>
  <si>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</si>
  <si>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</si>
  <si>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</si>
  <si>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</si>
  <si>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</si>
  <si>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</si>
  <si>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</si>
  <si>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</si>
  <si>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</si>
  <si>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</si>
  <si>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</si>
  <si>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</si>
  <si>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</si>
  <si>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</si>
  <si>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</si>
  <si>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</si>
  <si>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</si>
  <si>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</si>
  <si>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</si>
  <si>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</si>
  <si>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</si>
  <si>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</si>
  <si>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</si>
  <si>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</si>
  <si>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</si>
  <si>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</si>
  <si>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</si>
  <si>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</si>
  <si>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</si>
  <si>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</si>
  <si>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</si>
  <si>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</si>
  <si>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</si>
  <si>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</si>
  <si>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</si>
  <si>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</si>
  <si>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</si>
  <si>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</si>
  <si>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</si>
  <si>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</si>
  <si>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</si>
  <si>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</si>
  <si>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</si>
  <si>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</si>
  <si>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</si>
  <si>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</si>
  <si>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</si>
  <si>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</si>
  <si>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</si>
  <si>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</si>
  <si>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</si>
  <si>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</si>
  <si>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</si>
  <si>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</si>
  <si>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</si>
  <si>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</si>
  <si>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</si>
  <si>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</si>
  <si>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</si>
  <si>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</si>
  <si>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</si>
  <si>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</si>
  <si>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</si>
  <si>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</si>
  <si>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</si>
  <si>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</si>
  <si>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</si>
  <si>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</si>
  <si>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</si>
  <si>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</si>
  <si>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</si>
  <si>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</si>
  <si>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</si>
  <si>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</si>
  <si>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</si>
  <si>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</si>
  <si>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</si>
  <si>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</si>
  <si>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</si>
  <si>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</si>
  <si>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</si>
  <si>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</si>
  <si>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</si>
  <si>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</si>
  <si>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</si>
  <si>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</si>
  <si>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</si>
  <si>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</si>
  <si>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</si>
  <si>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</si>
  <si>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</si>
  <si>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</si>
  <si>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</si>
  <si>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</si>
  <si>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</si>
  <si>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</si>
  <si>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</si>
  <si>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</si>
  <si>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</si>
  <si>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</si>
  <si>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</si>
  <si>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</si>
  <si>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</si>
  <si>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</si>
  <si>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</si>
  <si>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</si>
  <si>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</si>
  <si>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</si>
  <si>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</si>
  <si>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</si>
  <si>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</si>
  <si>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</si>
  <si>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</si>
  <si>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</si>
  <si>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</si>
  <si>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</si>
  <si>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</si>
  <si>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</si>
  <si>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</si>
  <si>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</si>
  <si>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</si>
  <si>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</si>
  <si>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</si>
  <si>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</si>
  <si>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</si>
  <si>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</si>
  <si>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</si>
  <si>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</si>
  <si>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</si>
  <si>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</si>
  <si>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</si>
  <si>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</si>
  <si>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</si>
  <si>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</si>
  <si>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</si>
  <si>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</si>
  <si>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</si>
  <si>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</si>
  <si>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</si>
  <si>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</si>
  <si>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</si>
  <si>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</si>
  <si>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</si>
  <si>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</si>
  <si>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</si>
  <si>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</si>
  <si>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</si>
  <si>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</si>
  <si>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</si>
  <si>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</si>
  <si>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</si>
  <si>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</si>
  <si>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</si>
  <si>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</si>
  <si>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</si>
  <si>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</si>
  <si>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</si>
  <si>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</si>
  <si>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</si>
  <si>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</si>
  <si>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</si>
  <si>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</si>
  <si>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</si>
  <si>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</si>
  <si>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</si>
  <si>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</si>
  <si>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</si>
  <si>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</si>
  <si>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</si>
  <si>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</si>
  <si>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</si>
  <si>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</si>
  <si>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</si>
  <si>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</si>
  <si>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</si>
  <si>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</si>
  <si>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</si>
  <si>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</si>
  <si>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</si>
  <si>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</si>
  <si>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</si>
  <si>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</si>
  <si>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</si>
  <si>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</si>
  <si>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</si>
  <si>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</si>
  <si>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</si>
  <si>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</si>
  <si>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</si>
  <si>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</si>
  <si>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</si>
  <si>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</si>
  <si>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</si>
  <si>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</si>
  <si>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</si>
  <si>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</si>
  <si>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</si>
  <si>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</si>
  <si>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</si>
  <si>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</si>
  <si>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</si>
  <si>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</si>
  <si>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</si>
  <si>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</si>
  <si>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</si>
  <si>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</si>
  <si>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</si>
  <si>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</si>
  <si>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</si>
  <si>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</si>
  <si>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</si>
  <si>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</si>
  <si>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</si>
  <si>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</si>
  <si>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</si>
  <si>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</si>
  <si>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</si>
  <si>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Hettstedt GmbH</t>
  </si>
  <si>
    <t>9870081800005</t>
  </si>
  <si>
    <t>Am Mühlgraben 2</t>
  </si>
  <si>
    <t>Hettstedt</t>
  </si>
  <si>
    <t>Steffen Ernesti</t>
  </si>
  <si>
    <t>bilanzierung@stadtwerke-hettstedt.de</t>
  </si>
  <si>
    <t>03476/8702-26</t>
  </si>
  <si>
    <t>GASPOOLNH7008181</t>
  </si>
  <si>
    <t>Hettstedt + Umgebung</t>
  </si>
  <si>
    <t>Hettstedt - Kolping -Berufsbildungswerk</t>
  </si>
  <si>
    <t>DE_HEF04</t>
  </si>
  <si>
    <t>DE_HMF04</t>
  </si>
  <si>
    <t>DE_GKO04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</si>
</sst>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42207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6333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Hettstedt + Umgebung</v>
      </c>
      <c r="E28" s="38"/>
      <c r="F28" s="11"/>
      <c r="G28" s="2"/>
    </row>
    <row r="29" spans="1:15">
      <c r="B29" s="15"/>
      <c r="C29" s="22" t="s">
        <v>397</v>
      </c>
      <c r="D29" s="45" t="s">
        <v>665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Hettstedt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Hettstedt + Umgebung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9870081800005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664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367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665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E36" sqref="E3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Hettstedt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Hettstedt + Umgebung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9870081800005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 t="str">
        <f>INDEX('SLP-Verfahren'!D48:D62,'SLP-Temp-Gebiet #01'!F10)</f>
        <v>Hettstedt + Umgebung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666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104611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1</v>
      </c>
      <c r="F31" s="280">
        <f>ROUND(F32/$D$32,4)</f>
        <v>0.5</v>
      </c>
      <c r="G31" s="280">
        <f t="shared" ref="G31:N31" si="3">ROUND(G32/$D$32,4)</f>
        <v>0.25</v>
      </c>
      <c r="H31" s="280">
        <f t="shared" si="3"/>
        <v>0.125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361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Hettstedt - Kolping -Berufsbildungswerk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104611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D-1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2 E69:N69 F25:N25 F34:N34 F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Hettstedt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Hettstedt + Umgebung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9870081800005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O23" sqref="O2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Hettstedt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Hettstedt + Umgebung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9870081800005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519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Hettstedt + Umgebung</v>
      </c>
      <c r="D12" s="62" t="s">
        <v>247</v>
      </c>
      <c r="E12" s="165" t="s">
        <v>667</v>
      </c>
      <c r="F12" s="297" t="str">
        <f>VLOOKUP($E12,'BDEW-Standard'!$B$3:$M$94,F$9,0)</f>
        <v>D14</v>
      </c>
      <c r="H12" s="274">
        <f>ROUND(VLOOKUP($E12,'BDEW-Standard'!$B$3:$M$94,H$9,0),7)</f>
        <v>3.1850190999999999</v>
      </c>
      <c r="I12" s="274">
        <f>ROUND(VLOOKUP($E12,'BDEW-Standard'!$B$3:$M$94,I$9,0),7)</f>
        <v>-37.412415500000002</v>
      </c>
      <c r="J12" s="274">
        <f>ROUND(VLOOKUP($E12,'BDEW-Standard'!$B$3:$M$94,J$9,0),7)</f>
        <v>6.1723179000000004</v>
      </c>
      <c r="K12" s="274">
        <f>ROUND(VLOOKUP($E12,'BDEW-Standard'!$B$3:$M$94,K$9,0),7)</f>
        <v>7.6109599999999999E-2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15" si="1">($H12/(1+($I12/($Q$9-$L12))^$J12)+$K12)+MAX($M12*$Q$9+$N12,$O12*$Q$9+$P12)</f>
        <v>0.95508749343949439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Hettstedt + Umgebung</v>
      </c>
      <c r="D13" s="62" t="s">
        <v>247</v>
      </c>
      <c r="E13" s="165" t="s">
        <v>668</v>
      </c>
      <c r="F13" s="297" t="str">
        <f>VLOOKUP($E13,'BDEW-Standard'!$B$3:$M$94,F$9,0)</f>
        <v>D24</v>
      </c>
      <c r="H13" s="274">
        <f>ROUND(VLOOKUP($E13,'BDEW-Standard'!$B$3:$M$94,H$9,0),7)</f>
        <v>2.5187775000000001</v>
      </c>
      <c r="I13" s="274">
        <f>ROUND(VLOOKUP($E13,'BDEW-Standard'!$B$3:$M$94,I$9,0),7)</f>
        <v>-35.033375399999997</v>
      </c>
      <c r="J13" s="274">
        <f>ROUND(VLOOKUP($E13,'BDEW-Standard'!$B$3:$M$94,J$9,0),7)</f>
        <v>6.2240634000000004</v>
      </c>
      <c r="K13" s="274">
        <f>ROUND(VLOOKUP($E13,'BDEW-Standard'!$B$3:$M$94,K$9,0),7)</f>
        <v>0.10107820000000001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1.0146273685996503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15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Hettstedt + Umgebung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Hettstedt + Umgebung</v>
      </c>
      <c r="D15" s="62" t="s">
        <v>247</v>
      </c>
      <c r="E15" s="165" t="s">
        <v>669</v>
      </c>
      <c r="F15" s="297" t="str">
        <f>VLOOKUP($E15,'BDEW-Standard'!$B$3:$M$94,F$9,0)</f>
        <v>KO4</v>
      </c>
      <c r="H15" s="274">
        <f>ROUND(VLOOKUP($E15,'BDEW-Standard'!$B$3:$M$94,H$9,0),7)</f>
        <v>3.4428942999999999</v>
      </c>
      <c r="I15" s="274">
        <f>ROUND(VLOOKUP($E15,'BDEW-Standard'!$B$3:$M$94,I$9,0),7)</f>
        <v>-36.659050399999998</v>
      </c>
      <c r="J15" s="274">
        <f>ROUND(VLOOKUP($E15,'BDEW-Standard'!$B$3:$M$94,J$9,0),7)</f>
        <v>7.6083226000000002</v>
      </c>
      <c r="K15" s="274">
        <f>ROUND(VLOOKUP($E15,'BDEW-Standard'!$B$3:$M$94,K$9,0),7)</f>
        <v>7.4685000000000001E-2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0.97768382110526542</v>
      </c>
      <c r="R15" s="275">
        <f>ROUND(VLOOKUP(MID($E15,4,3),'Wochentag F(WT)'!$B$7:$J$22,R$9,0),4)</f>
        <v>1.0354000000000001</v>
      </c>
      <c r="S15" s="275">
        <f>ROUND(VLOOKUP(MID($E15,4,3),'Wochentag F(WT)'!$B$7:$J$22,S$9,0),4)</f>
        <v>1.0523</v>
      </c>
      <c r="T15" s="275">
        <f>ROUND(VLOOKUP(MID($E15,4,3),'Wochentag F(WT)'!$B$7:$J$22,T$9,0),4)</f>
        <v>1.0448999999999999</v>
      </c>
      <c r="U15" s="275">
        <f>ROUND(VLOOKUP(MID($E15,4,3),'Wochentag F(WT)'!$B$7:$J$22,U$9,0),4)</f>
        <v>1.0494000000000001</v>
      </c>
      <c r="V15" s="275">
        <f>ROUND(VLOOKUP(MID($E15,4,3),'Wochentag F(WT)'!$B$7:$J$22,V$9,0),4)</f>
        <v>0.98850000000000005</v>
      </c>
      <c r="W15" s="275">
        <f>ROUND(VLOOKUP(MID($E15,4,3),'Wochentag F(WT)'!$B$7:$J$22,W$9,0),4)</f>
        <v>0.88600000000000001</v>
      </c>
      <c r="X15" s="276">
        <f t="shared" si="2"/>
        <v>0.94349999999999934</v>
      </c>
      <c r="Y15" s="293"/>
      <c r="Z15" s="211"/>
    </row>
    <row r="16" spans="2:26" s="143" customFormat="1">
      <c r="B16" s="144">
        <v>5</v>
      </c>
      <c r="C16" s="145" t="str">
        <f t="shared" si="0"/>
        <v>Hettstedt + Umgebung</v>
      </c>
      <c r="D16" s="62"/>
      <c r="E16" s="165"/>
      <c r="F16" s="297"/>
      <c r="H16" s="274"/>
      <c r="I16" s="274"/>
      <c r="J16" s="274"/>
      <c r="K16" s="274"/>
      <c r="L16" s="338"/>
      <c r="M16" s="274"/>
      <c r="N16" s="274"/>
      <c r="O16" s="274"/>
      <c r="P16" s="274"/>
      <c r="Q16" s="339"/>
      <c r="R16" s="275"/>
      <c r="S16" s="275"/>
      <c r="T16" s="275"/>
      <c r="U16" s="275"/>
      <c r="V16" s="275"/>
      <c r="W16" s="275"/>
      <c r="X16" s="276"/>
      <c r="Y16" s="293"/>
      <c r="Z16" s="211"/>
    </row>
    <row r="17" spans="2:26" s="143" customFormat="1">
      <c r="B17" s="144">
        <v>6</v>
      </c>
      <c r="C17" s="145" t="str">
        <f t="shared" si="0"/>
        <v>Hettstedt + Umgebung</v>
      </c>
      <c r="D17" s="62"/>
      <c r="E17" s="165"/>
      <c r="F17" s="297"/>
      <c r="H17" s="274"/>
      <c r="I17" s="274"/>
      <c r="J17" s="274"/>
      <c r="K17" s="274"/>
      <c r="L17" s="338"/>
      <c r="M17" s="274"/>
      <c r="N17" s="274"/>
      <c r="O17" s="274"/>
      <c r="P17" s="274"/>
      <c r="Q17" s="339"/>
      <c r="R17" s="275"/>
      <c r="S17" s="275"/>
      <c r="T17" s="275"/>
      <c r="U17" s="275"/>
      <c r="V17" s="275"/>
      <c r="W17" s="275"/>
      <c r="X17" s="276"/>
      <c r="Y17" s="293"/>
      <c r="Z17" s="211"/>
    </row>
    <row r="18" spans="2:26" s="143" customFormat="1">
      <c r="B18" s="144">
        <v>7</v>
      </c>
      <c r="C18" s="145" t="str">
        <f t="shared" si="0"/>
        <v>Hettstedt + Umgebung</v>
      </c>
      <c r="D18" s="62"/>
      <c r="E18" s="165"/>
      <c r="F18" s="297"/>
      <c r="H18" s="274"/>
      <c r="I18" s="274"/>
      <c r="J18" s="274"/>
      <c r="K18" s="274"/>
      <c r="L18" s="338"/>
      <c r="M18" s="274"/>
      <c r="N18" s="274"/>
      <c r="O18" s="274"/>
      <c r="P18" s="274"/>
      <c r="Q18" s="339"/>
      <c r="R18" s="275"/>
      <c r="S18" s="275"/>
      <c r="T18" s="275"/>
      <c r="U18" s="275"/>
      <c r="V18" s="275"/>
      <c r="W18" s="275"/>
      <c r="X18" s="276"/>
      <c r="Y18" s="293"/>
      <c r="Z18" s="211"/>
    </row>
    <row r="19" spans="2:26" s="143" customFormat="1">
      <c r="B19" s="144">
        <v>8</v>
      </c>
      <c r="C19" s="145" t="str">
        <f t="shared" si="0"/>
        <v>Hettstedt + Umgebung</v>
      </c>
      <c r="D19" s="62"/>
      <c r="E19" s="165"/>
      <c r="F19" s="297"/>
      <c r="H19" s="274"/>
      <c r="I19" s="274"/>
      <c r="J19" s="274"/>
      <c r="K19" s="274"/>
      <c r="L19" s="338"/>
      <c r="M19" s="274"/>
      <c r="N19" s="274"/>
      <c r="O19" s="274"/>
      <c r="P19" s="274"/>
      <c r="Q19" s="339"/>
      <c r="R19" s="275"/>
      <c r="S19" s="275"/>
      <c r="T19" s="275"/>
      <c r="U19" s="275"/>
      <c r="V19" s="275"/>
      <c r="W19" s="275"/>
      <c r="X19" s="276"/>
      <c r="Y19" s="293"/>
      <c r="Z19" s="211"/>
    </row>
    <row r="20" spans="2:26" s="143" customFormat="1">
      <c r="B20" s="144">
        <v>9</v>
      </c>
      <c r="C20" s="145" t="str">
        <f t="shared" si="0"/>
        <v>Hettstedt + Umgebung</v>
      </c>
      <c r="D20" s="62"/>
      <c r="E20" s="165"/>
      <c r="F20" s="297"/>
      <c r="H20" s="274"/>
      <c r="I20" s="274"/>
      <c r="J20" s="274"/>
      <c r="K20" s="274"/>
      <c r="L20" s="338"/>
      <c r="M20" s="274"/>
      <c r="N20" s="274"/>
      <c r="O20" s="274"/>
      <c r="P20" s="274"/>
      <c r="Q20" s="339"/>
      <c r="R20" s="275"/>
      <c r="S20" s="275"/>
      <c r="T20" s="275"/>
      <c r="U20" s="275"/>
      <c r="V20" s="275"/>
      <c r="W20" s="275"/>
      <c r="X20" s="276"/>
      <c r="Y20" s="293"/>
      <c r="Z20" s="211"/>
    </row>
    <row r="21" spans="2:26" s="143" customFormat="1">
      <c r="B21" s="144">
        <v>10</v>
      </c>
      <c r="C21" s="145" t="str">
        <f t="shared" si="0"/>
        <v>Hettstedt + Umgebung</v>
      </c>
      <c r="D21" s="62"/>
      <c r="E21" s="165"/>
      <c r="F21" s="297"/>
      <c r="H21" s="274"/>
      <c r="I21" s="274"/>
      <c r="J21" s="274"/>
      <c r="K21" s="274"/>
      <c r="L21" s="338"/>
      <c r="M21" s="274"/>
      <c r="N21" s="274"/>
      <c r="O21" s="274"/>
      <c r="P21" s="274"/>
      <c r="Q21" s="339"/>
      <c r="R21" s="275"/>
      <c r="S21" s="275"/>
      <c r="T21" s="275"/>
      <c r="U21" s="275"/>
      <c r="V21" s="275"/>
      <c r="W21" s="275"/>
      <c r="X21" s="276"/>
      <c r="Y21" s="293"/>
      <c r="Z21" s="211"/>
    </row>
    <row r="22" spans="2:26" s="143" customFormat="1">
      <c r="B22" s="144">
        <v>11</v>
      </c>
      <c r="C22" s="145" t="str">
        <f t="shared" si="0"/>
        <v>Hettstedt + Umgebung</v>
      </c>
      <c r="D22" s="62"/>
      <c r="E22" s="165"/>
      <c r="F22" s="297"/>
      <c r="H22" s="274"/>
      <c r="I22" s="274"/>
      <c r="J22" s="274"/>
      <c r="K22" s="274"/>
      <c r="L22" s="338"/>
      <c r="M22" s="274"/>
      <c r="N22" s="274"/>
      <c r="O22" s="274"/>
      <c r="P22" s="274"/>
      <c r="Q22" s="339"/>
      <c r="R22" s="275"/>
      <c r="S22" s="275"/>
      <c r="T22" s="275"/>
      <c r="U22" s="275"/>
      <c r="V22" s="275"/>
      <c r="W22" s="275"/>
      <c r="X22" s="276"/>
      <c r="Y22" s="293"/>
      <c r="Z22" s="211"/>
    </row>
    <row r="23" spans="2:26" s="143" customFormat="1">
      <c r="B23" s="144">
        <v>12</v>
      </c>
      <c r="C23" s="145" t="str">
        <f t="shared" si="0"/>
        <v>Hettstedt + Umgebung</v>
      </c>
      <c r="D23" s="62"/>
      <c r="E23" s="165"/>
      <c r="F23" s="297"/>
      <c r="H23" s="274"/>
      <c r="I23" s="274"/>
      <c r="J23" s="274"/>
      <c r="K23" s="274"/>
      <c r="L23" s="338"/>
      <c r="M23" s="274"/>
      <c r="N23" s="274"/>
      <c r="O23" s="274"/>
      <c r="P23" s="274"/>
      <c r="Q23" s="339"/>
      <c r="R23" s="275"/>
      <c r="S23" s="275"/>
      <c r="T23" s="275"/>
      <c r="U23" s="275"/>
      <c r="V23" s="275"/>
      <c r="W23" s="275"/>
      <c r="X23" s="276"/>
      <c r="Y23" s="293"/>
      <c r="Z23" s="211"/>
    </row>
    <row r="24" spans="2:26" s="143" customFormat="1">
      <c r="B24" s="144">
        <v>13</v>
      </c>
      <c r="C24" s="145" t="str">
        <f t="shared" si="0"/>
        <v>Hettstedt + Umgebung</v>
      </c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 t="str">
        <f t="shared" si="0"/>
        <v>Hettstedt + Umgebung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Hettstedt + Umgebung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Hettstedt + Umgebung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Hettstedt + Umgebung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Hettstedt + Umgebung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Hettstedt + Umgebung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Hettstedt + Umgebung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Hettstedt + Umgebung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Hettstedt + Umgebung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Hettstedt + Umgebung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Hettstedt + Umgebung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Hettstedt + Umgebung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Hettstedt + Umgebung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Hettstedt + Umgebung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Hettstedt + Umgebung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Hettstedt + Umgebung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Hettstedt + Umgebung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15 H12:K15 C13:C33 C34:C41 M12:X15" unlockedFormula="1"/>
    <ignoredError sqref="L12:L1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AB23" sqref="AB2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Hettstedt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Hettstedt + Umgebung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9870081800005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1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1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Steffen Ernesti</cp:lastModifiedBy>
  <cp:lastPrinted>2015-03-20T22:59:10Z</cp:lastPrinted>
  <dcterms:created xsi:type="dcterms:W3CDTF">2015-01-15T05:25:41Z</dcterms:created>
  <dcterms:modified xsi:type="dcterms:W3CDTF">2015-07-22T11:54:39Z</dcterms:modified>
</cp:coreProperties>
</file>